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55" windowHeight="130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<sst xmlns="http://schemas.openxmlformats.org/spreadsheetml/2006/main" count="43" uniqueCount="40">
  <si>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(Les cases en jaune, sont celles que vous pouvez changer le contenu)</t>
  </si>
  <si>
    <t>Essence</t>
  </si>
  <si>
    <t>Diesel</t>
  </si>
  <si>
    <t>Différence (essence/diesel)</t>
  </si>
  <si>
    <t>Nombre de Kms parcourus /an</t>
  </si>
  <si>
    <t>Conso (l/100kms)</t>
  </si>
  <si>
    <t>Prix du litre</t>
  </si>
  <si>
    <t>Prix moyen /CV 2006</t>
  </si>
  <si>
    <t>Prix / 100 Kms</t>
  </si>
  <si>
    <t>Prix / Kms</t>
  </si>
  <si>
    <t>(Vous pouvez changer ce montant suivant le tarif en vigueur dans votre département</t>
  </si>
  <si>
    <t>Par an</t>
  </si>
  <si>
    <t>Prix de l'assurance (/an)</t>
  </si>
  <si>
    <t>Prix d'achat (voiture)</t>
  </si>
  <si>
    <t>Coût carte grise</t>
  </si>
  <si>
    <t>Nombre de CV (carte grise)</t>
  </si>
  <si>
    <t>Rentabilité du diesel/essence (en année)</t>
  </si>
  <si>
    <t>Total achat voiture</t>
  </si>
  <si>
    <t>Taux d'émission de CO2 (en gr/kms)</t>
  </si>
  <si>
    <t>Taxe additionnelle</t>
  </si>
  <si>
    <t>Taxe additionnelle &gt; 250</t>
  </si>
  <si>
    <t>Tarifs</t>
  </si>
  <si>
    <t>&gt; 200 et &lt;= 250</t>
  </si>
  <si>
    <t>&gt;250</t>
  </si>
  <si>
    <t>Taxe additionnelle &gt; 200 et &lt;= 250</t>
  </si>
  <si>
    <t>(Vous pouvez changer ce montant si le prix de la taxe évolue)</t>
  </si>
  <si>
    <t>Vidange préconisée (tous les XXXXX de kms)</t>
  </si>
  <si>
    <t>Prix d'une vidange + filtre à huile</t>
  </si>
  <si>
    <t>(1.Si ce chiffre est négatif vaux mieux prendre une essence)</t>
  </si>
  <si>
    <t>(2.)</t>
  </si>
  <si>
    <t>(2. Ici, il y a 3 cas :</t>
  </si>
  <si>
    <t xml:space="preserve">                              * Sinon à vous de voir combien de temps vous voulez garder votre voiture)</t>
  </si>
  <si>
    <t>(Suivant les modèles)</t>
  </si>
  <si>
    <t xml:space="preserve">                              * Si il est égal à 0 et que le Total entretien est négatif alors mieux vaut prendre la version essence)</t>
  </si>
  <si>
    <t xml:space="preserve">                              * Si il est égal à 0 et que le Total entretien est positif alors mieux vaut prendre la version diesel)</t>
  </si>
  <si>
    <t>Total entretien (/an)</t>
  </si>
  <si>
    <t>Total coût vidange (/an)</t>
  </si>
  <si>
    <t>Coût de l'entretien (sauf vidange) (/an)</t>
  </si>
  <si>
    <t>Attention, deux résultats sont à prendre en compte pour savoir quelles versions choisir ==&gt; le Total entretien et la Rentabilité</t>
  </si>
  <si>
    <t>(1.)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</si>
</sst>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/>
    </xf>
    <xf numFmtId="164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4" fontId="0" fillId="0" borderId="14" xfId="0" applyNumberFormat="1" applyBorder="1" applyAlignment="1" applyProtection="1">
      <alignment horizontal="center"/>
      <protection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164" fontId="2" fillId="0" borderId="16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8" xfId="0" applyNumberForma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/>
    </xf>
    <xf numFmtId="4" fontId="3" fillId="0" borderId="8" xfId="0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4" fontId="2" fillId="0" borderId="20" xfId="0" applyNumberFormat="1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 locked="0"/>
    </xf>
    <xf numFmtId="164" fontId="0" fillId="2" borderId="27" xfId="0" applyNumberFormat="1" applyFill="1" applyBorder="1" applyAlignment="1" applyProtection="1">
      <alignment horizontal="center"/>
      <protection locked="0"/>
    </xf>
    <xf numFmtId="164" fontId="0" fillId="0" borderId="27" xfId="0" applyNumberFormat="1" applyBorder="1" applyAlignment="1" applyProtection="1">
      <alignment horizontal="center"/>
      <protection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/>
    </xf>
    <xf numFmtId="164" fontId="0" fillId="0" borderId="21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64" fontId="1" fillId="0" borderId="18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3" sqref="B3"/>
    </sheetView>
  </sheetViews>
  <sheetFormatPr defaultColWidth="11.421875" defaultRowHeight="12.75"/>
  <cols>
    <col min="1" max="1" width="38.00390625" style="2" customWidth="1"/>
    <col min="2" max="2" width="13.00390625" style="2" customWidth="1"/>
    <col min="3" max="3" width="12.7109375" style="2" customWidth="1"/>
    <col min="4" max="4" width="27.28125" style="2" customWidth="1"/>
    <col min="5" max="5" width="10.57421875" style="2" customWidth="1"/>
    <col min="6" max="6" width="37.8515625" style="2" customWidth="1"/>
    <col min="7" max="7" width="35.28125" style="2" customWidth="1"/>
    <col min="8" max="16384" width="11.421875" style="2" customWidth="1"/>
  </cols>
  <sheetData>
    <row r="1" ht="12.75">
      <c r="A1" s="1" t="s">
        <v>0</v>
      </c>
    </row>
    <row r="2" ht="12.75">
      <c r="A2" s="68" t="s">
        <v>38</v>
      </c>
    </row>
    <row r="3" spans="1:6" ht="12.75">
      <c r="A3" s="3"/>
      <c r="B3" s="3"/>
      <c r="C3" s="3"/>
      <c r="D3" s="3"/>
      <c r="E3" s="3"/>
      <c r="F3" s="3"/>
    </row>
    <row r="4" ht="13.5" thickBot="1"/>
    <row r="5" spans="1:6" ht="12.75">
      <c r="A5" s="3"/>
      <c r="B5" s="4" t="s">
        <v>1</v>
      </c>
      <c r="C5" s="5" t="s">
        <v>2</v>
      </c>
      <c r="D5" s="6" t="s">
        <v>3</v>
      </c>
      <c r="E5" s="3"/>
      <c r="F5" s="7" t="s">
        <v>4</v>
      </c>
    </row>
    <row r="6" spans="1:6" ht="13.5" thickBot="1">
      <c r="A6" s="8"/>
      <c r="B6" s="9"/>
      <c r="C6" s="10"/>
      <c r="D6" s="11"/>
      <c r="E6" s="3"/>
      <c r="F6" s="12">
        <v>20000</v>
      </c>
    </row>
    <row r="7" spans="1:6" ht="13.5" thickBot="1">
      <c r="A7" s="50" t="s">
        <v>5</v>
      </c>
      <c r="B7" s="66">
        <v>5.9</v>
      </c>
      <c r="C7" s="13">
        <v>4.6</v>
      </c>
      <c r="D7" s="14">
        <f>B7-C7</f>
        <v>1.3000000000000007</v>
      </c>
      <c r="E7" s="15"/>
      <c r="F7" s="3"/>
    </row>
    <row r="8" spans="1:6" ht="12.75">
      <c r="A8" s="51" t="s">
        <v>6</v>
      </c>
      <c r="B8" s="59">
        <v>1.279</v>
      </c>
      <c r="C8" s="16">
        <v>1.065</v>
      </c>
      <c r="D8" s="17">
        <f>B8-C8</f>
        <v>0.21399999999999997</v>
      </c>
      <c r="E8" s="3"/>
      <c r="F8" s="18" t="s">
        <v>7</v>
      </c>
    </row>
    <row r="9" spans="1:6" ht="13.5" thickBot="1">
      <c r="A9" s="51" t="s">
        <v>8</v>
      </c>
      <c r="B9" s="60">
        <f>B8*B7</f>
        <v>7.5461</v>
      </c>
      <c r="C9" s="19">
        <f>C8*C7</f>
        <v>4.898999999999999</v>
      </c>
      <c r="D9" s="17">
        <f>B9-C9</f>
        <v>2.647100000000001</v>
      </c>
      <c r="E9" s="3"/>
      <c r="F9" s="20">
        <v>32.06</v>
      </c>
    </row>
    <row r="10" spans="1:6" ht="12.75">
      <c r="A10" s="51" t="s">
        <v>9</v>
      </c>
      <c r="B10" s="60">
        <f>B9/100</f>
        <v>0.075461</v>
      </c>
      <c r="C10" s="19">
        <f>C9/100</f>
        <v>0.04898999999999999</v>
      </c>
      <c r="D10" s="17">
        <f>B10-C10</f>
        <v>0.02647100000000001</v>
      </c>
      <c r="E10" s="3"/>
      <c r="F10" s="37" t="s">
        <v>10</v>
      </c>
    </row>
    <row r="11" spans="1:6" ht="13.5" thickBot="1">
      <c r="A11" s="52" t="s">
        <v>11</v>
      </c>
      <c r="B11" s="63">
        <f>F6*B10</f>
        <v>1509.22</v>
      </c>
      <c r="C11" s="21">
        <f>F6*C10</f>
        <v>979.7999999999998</v>
      </c>
      <c r="D11" s="33">
        <f>B11-C11</f>
        <v>529.4200000000002</v>
      </c>
      <c r="E11" s="3"/>
      <c r="F11" s="3"/>
    </row>
    <row r="12" spans="1:7" ht="13.5" thickBot="1">
      <c r="A12" s="53"/>
      <c r="B12" s="65"/>
      <c r="C12" s="23"/>
      <c r="D12" s="24"/>
      <c r="E12" s="3"/>
      <c r="F12" s="40" t="s">
        <v>19</v>
      </c>
      <c r="G12" s="41" t="s">
        <v>21</v>
      </c>
    </row>
    <row r="13" spans="1:7" ht="12.75">
      <c r="A13" s="56" t="s">
        <v>12</v>
      </c>
      <c r="B13" s="61">
        <v>700</v>
      </c>
      <c r="C13" s="25">
        <v>800</v>
      </c>
      <c r="D13" s="26">
        <f>ABS(B13-C13)</f>
        <v>100</v>
      </c>
      <c r="E13" s="3"/>
      <c r="F13" s="39" t="s">
        <v>22</v>
      </c>
      <c r="G13" s="43">
        <v>2</v>
      </c>
    </row>
    <row r="14" spans="1:7" ht="13.5" thickBot="1">
      <c r="A14" s="54" t="s">
        <v>37</v>
      </c>
      <c r="B14" s="59">
        <v>400</v>
      </c>
      <c r="C14" s="16">
        <v>500</v>
      </c>
      <c r="D14" s="17">
        <f>ABS(B14-C14)</f>
        <v>100</v>
      </c>
      <c r="E14" s="3"/>
      <c r="F14" s="38" t="s">
        <v>23</v>
      </c>
      <c r="G14" s="44">
        <v>4</v>
      </c>
    </row>
    <row r="15" spans="1:7" ht="12.75">
      <c r="A15" s="54" t="s">
        <v>27</v>
      </c>
      <c r="B15" s="59">
        <v>45</v>
      </c>
      <c r="C15" s="16">
        <v>74</v>
      </c>
      <c r="D15" s="17">
        <f>ABS(B15-C15)</f>
        <v>29</v>
      </c>
      <c r="E15" s="3"/>
      <c r="F15" s="67" t="s">
        <v>25</v>
      </c>
      <c r="G15" s="70"/>
    </row>
    <row r="16" spans="1:6" ht="13.5" thickBot="1">
      <c r="A16" s="55" t="s">
        <v>36</v>
      </c>
      <c r="B16" s="63">
        <f>(F6/F19)*B15</f>
        <v>90</v>
      </c>
      <c r="C16" s="21">
        <f>(F6/G19)*C15</f>
        <v>98.66666666666666</v>
      </c>
      <c r="D16" s="22">
        <f>ABS(B16-C16)</f>
        <v>8.666666666666657</v>
      </c>
      <c r="E16" s="3"/>
      <c r="F16" s="3"/>
    </row>
    <row r="17" spans="1:7" ht="13.5" thickBot="1">
      <c r="A17" s="53"/>
      <c r="B17" s="62"/>
      <c r="C17" s="30"/>
      <c r="D17" s="31"/>
      <c r="E17" s="3"/>
      <c r="F17" s="78" t="s">
        <v>26</v>
      </c>
      <c r="G17" s="79"/>
    </row>
    <row r="18" spans="2:7" ht="13.5" thickBot="1">
      <c r="B18" s="75"/>
      <c r="C18" s="74"/>
      <c r="D18" s="76"/>
      <c r="E18" s="3"/>
      <c r="F18" s="48" t="s">
        <v>1</v>
      </c>
      <c r="G18" s="49" t="s">
        <v>2</v>
      </c>
    </row>
    <row r="19" spans="1:7" ht="13.5" thickBot="1">
      <c r="A19" s="47" t="s">
        <v>35</v>
      </c>
      <c r="B19" s="64">
        <f>B11+B13+B14+B16</f>
        <v>2699.2200000000003</v>
      </c>
      <c r="C19" s="28">
        <f>C11+C13+C14+C16</f>
        <v>2378.4666666666662</v>
      </c>
      <c r="D19" s="29">
        <f>B19-C19</f>
        <v>320.753333333334</v>
      </c>
      <c r="E19" s="3"/>
      <c r="F19" s="72">
        <v>10000</v>
      </c>
      <c r="G19" s="73">
        <v>15000</v>
      </c>
    </row>
    <row r="20" spans="1:7" ht="12.75">
      <c r="A20" s="53"/>
      <c r="B20" s="62"/>
      <c r="C20" s="30"/>
      <c r="D20" s="77" t="s">
        <v>39</v>
      </c>
      <c r="E20" s="3"/>
      <c r="F20" s="69" t="s">
        <v>32</v>
      </c>
      <c r="G20" s="69" t="s">
        <v>32</v>
      </c>
    </row>
    <row r="21" spans="1:6" ht="12.75">
      <c r="A21" s="53"/>
      <c r="B21" s="57"/>
      <c r="C21" s="27"/>
      <c r="D21" s="42"/>
      <c r="E21" s="3"/>
      <c r="F21" s="3"/>
    </row>
    <row r="22" spans="1:6" ht="13.5" thickBot="1">
      <c r="A22" s="53"/>
      <c r="B22" s="9"/>
      <c r="C22" s="10"/>
      <c r="D22" s="11"/>
      <c r="E22" s="3"/>
      <c r="F22" s="3"/>
    </row>
    <row r="23" spans="1:6" ht="12.75">
      <c r="A23" s="50" t="s">
        <v>13</v>
      </c>
      <c r="B23" s="61">
        <v>12500</v>
      </c>
      <c r="C23" s="25">
        <v>13900</v>
      </c>
      <c r="D23" s="26">
        <f>C23-B23</f>
        <v>1400</v>
      </c>
      <c r="E23" s="3"/>
      <c r="F23" s="3"/>
    </row>
    <row r="24" spans="1:6" ht="12.75">
      <c r="A24" s="51" t="s">
        <v>14</v>
      </c>
      <c r="B24" s="59">
        <v>150</v>
      </c>
      <c r="C24" s="16">
        <v>150</v>
      </c>
      <c r="D24" s="17">
        <f>C24-B24</f>
        <v>0</v>
      </c>
      <c r="E24" s="3"/>
      <c r="F24" s="3"/>
    </row>
    <row r="25" spans="1:6" ht="12.75">
      <c r="A25" s="51" t="s">
        <v>15</v>
      </c>
      <c r="B25" s="58">
        <v>5</v>
      </c>
      <c r="C25" s="32">
        <v>6</v>
      </c>
      <c r="D25" s="17">
        <f>(C25*F9)-(B25*F9)</f>
        <v>32.06</v>
      </c>
      <c r="E25" s="3"/>
      <c r="F25" s="3"/>
    </row>
    <row r="26" spans="1:6" ht="12.75">
      <c r="A26" s="54" t="s">
        <v>18</v>
      </c>
      <c r="B26" s="58">
        <v>251</v>
      </c>
      <c r="C26" s="32">
        <v>240</v>
      </c>
      <c r="D26" s="42"/>
      <c r="E26" s="3"/>
      <c r="F26" s="3"/>
    </row>
    <row r="27" spans="1:6" ht="12.75">
      <c r="A27" s="54" t="s">
        <v>20</v>
      </c>
      <c r="B27" s="60">
        <f>IF(B26&gt;250,(B26-250)*G14+(50*G13),0)</f>
        <v>104</v>
      </c>
      <c r="C27" s="19">
        <f>IF(C26&gt;250,(C26-250)*G14+(50*G13),0)</f>
        <v>0</v>
      </c>
      <c r="D27" s="17">
        <f>C27-B27</f>
        <v>-104</v>
      </c>
      <c r="E27" s="3"/>
      <c r="F27" s="3"/>
    </row>
    <row r="28" spans="1:6" ht="13.5" thickBot="1">
      <c r="A28" s="55" t="s">
        <v>24</v>
      </c>
      <c r="B28" s="63">
        <f>IF(AND(B26&gt;200,B26&lt;=250),(B26-200)*G13,0)</f>
        <v>0</v>
      </c>
      <c r="C28" s="21">
        <f>IF(AND(C26&gt;200,C26&lt;=250),(C26-200)*G13,0)</f>
        <v>80</v>
      </c>
      <c r="D28" s="22">
        <f>C28-B28</f>
        <v>80</v>
      </c>
      <c r="E28" s="3"/>
      <c r="F28" s="45"/>
    </row>
    <row r="29" spans="1:6" ht="12.75">
      <c r="A29" s="53"/>
      <c r="B29" s="62"/>
      <c r="C29" s="30"/>
      <c r="D29" s="36"/>
      <c r="E29" s="3"/>
      <c r="F29" s="46"/>
    </row>
    <row r="30" spans="1:6" ht="13.5" thickBot="1">
      <c r="A30" s="53"/>
      <c r="B30" s="57"/>
      <c r="C30" s="27"/>
      <c r="D30" s="42"/>
      <c r="E30" s="3"/>
      <c r="F30" s="3"/>
    </row>
    <row r="31" spans="1:6" ht="13.5" thickBot="1">
      <c r="A31" s="53"/>
      <c r="B31" s="9"/>
      <c r="C31" s="10"/>
      <c r="D31" s="11"/>
      <c r="E31" s="3"/>
      <c r="F31" s="7" t="s">
        <v>16</v>
      </c>
    </row>
    <row r="32" spans="1:6" ht="13.5" thickBot="1">
      <c r="A32" s="47" t="s">
        <v>17</v>
      </c>
      <c r="B32" s="64">
        <f>B23+B24</f>
        <v>12650</v>
      </c>
      <c r="C32" s="28">
        <f>C23+C24</f>
        <v>14050</v>
      </c>
      <c r="D32" s="29">
        <f>C32-B32</f>
        <v>1400</v>
      </c>
      <c r="E32" s="3"/>
      <c r="F32" s="34">
        <f>IF((D32/D19)&lt;0,0,D32/D19)</f>
        <v>4.364724710577174</v>
      </c>
    </row>
    <row r="33" spans="1:6" ht="12.75">
      <c r="A33" s="71"/>
      <c r="F33" s="69" t="s">
        <v>29</v>
      </c>
    </row>
    <row r="34" ht="12.75">
      <c r="A34" s="37" t="s">
        <v>28</v>
      </c>
    </row>
    <row r="35" ht="12.75">
      <c r="A35" s="1" t="s">
        <v>30</v>
      </c>
    </row>
    <row r="36" ht="12.75">
      <c r="A36" s="1" t="s">
        <v>33</v>
      </c>
    </row>
    <row r="37" ht="12.75">
      <c r="A37" s="1" t="s">
        <v>34</v>
      </c>
    </row>
    <row r="38" ht="12.75">
      <c r="A38" s="1" t="s">
        <v>31</v>
      </c>
    </row>
    <row r="39" ht="12.75">
      <c r="A39" s="35"/>
    </row>
    <row r="40" ht="12.75">
      <c r="A40" s="35"/>
    </row>
  </sheetData>
  <sheetProtection password="C6B4" sheet="1" objects="1" scenarios="1"/>
  <mergeCells count="1">
    <mergeCell ref="F17:G17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2006-06-23T20:56:39Z</dcterms:created>
  <dcterms:modified xsi:type="dcterms:W3CDTF">2006-06-29T17:33:59Z</dcterms:modified>
  <cp:category/>
  <cp:version/>
  <cp:contentType/>
  <cp:contentStatus/>
</cp:coreProperties>
</file>